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showHorizontalScroll="0" showVerticalScroll="0" xWindow="120" yWindow="150" windowWidth="15600" windowHeight="11760" activeTab="1"/>
  </bookViews>
  <sheets>
    <sheet name="Calculator" sheetId="1" r:id="rId1"/>
    <sheet name="DATA" sheetId="2" r:id="rId2"/>
  </sheets>
  <calcPr calcId="145621"/>
</workbook>
</file>

<file path=xl/calcChain.xml><?xml version="1.0" encoding="utf-8"?>
<calcChain xmlns="http://schemas.openxmlformats.org/spreadsheetml/2006/main">
  <c r="D23" i="1" l="1"/>
  <c r="J23" i="1" s="1"/>
  <c r="D22" i="1"/>
  <c r="I22" i="1" s="1"/>
  <c r="G21" i="1"/>
  <c r="D21" i="1"/>
  <c r="H21" i="1" s="1"/>
  <c r="D20" i="1"/>
  <c r="K20" i="1" s="1"/>
  <c r="D19" i="1"/>
  <c r="J19" i="1" s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O12" i="1"/>
  <c r="O20" i="1" s="1"/>
  <c r="N9" i="1"/>
  <c r="N10" i="1" s="1"/>
  <c r="D18" i="1"/>
  <c r="E18" i="1" s="1"/>
  <c r="F18" i="1" s="1"/>
  <c r="D17" i="1"/>
  <c r="I17" i="1" s="1"/>
  <c r="D16" i="1"/>
  <c r="I16" i="1" s="1"/>
  <c r="D15" i="1"/>
  <c r="I15" i="1" s="1"/>
  <c r="D14" i="1"/>
  <c r="J14" i="1" s="1"/>
  <c r="D13" i="1"/>
  <c r="I13" i="1" s="1"/>
  <c r="D12" i="1"/>
  <c r="G12" i="1" s="1"/>
  <c r="D11" i="1"/>
  <c r="I11" i="1" s="1"/>
  <c r="D10" i="1"/>
  <c r="K10" i="1" s="1"/>
  <c r="G19" i="1" l="1"/>
  <c r="E21" i="1"/>
  <c r="F21" i="1" s="1"/>
  <c r="E17" i="1"/>
  <c r="F17" i="1" s="1"/>
  <c r="E13" i="1"/>
  <c r="F13" i="1" s="1"/>
  <c r="I19" i="1"/>
  <c r="I21" i="1"/>
  <c r="K23" i="1"/>
  <c r="E20" i="1"/>
  <c r="F20" i="1" s="1"/>
  <c r="E16" i="1"/>
  <c r="F16" i="1" s="1"/>
  <c r="E12" i="1"/>
  <c r="F12" i="1" s="1"/>
  <c r="K21" i="1"/>
  <c r="E23" i="1"/>
  <c r="F23" i="1" s="1"/>
  <c r="E19" i="1"/>
  <c r="F19" i="1" s="1"/>
  <c r="E15" i="1"/>
  <c r="F15" i="1" s="1"/>
  <c r="E11" i="1"/>
  <c r="F11" i="1" s="1"/>
  <c r="E22" i="1"/>
  <c r="F22" i="1" s="1"/>
  <c r="E14" i="1"/>
  <c r="F14" i="1" s="1"/>
  <c r="E10" i="1"/>
  <c r="F10" i="1" s="1"/>
  <c r="O21" i="1"/>
  <c r="O19" i="1"/>
  <c r="O23" i="1"/>
  <c r="O22" i="1"/>
  <c r="J20" i="1"/>
  <c r="K19" i="1"/>
  <c r="G23" i="1"/>
  <c r="J21" i="1"/>
  <c r="I23" i="1"/>
  <c r="H20" i="1"/>
  <c r="J22" i="1"/>
  <c r="H19" i="1"/>
  <c r="I20" i="1"/>
  <c r="G22" i="1"/>
  <c r="K22" i="1"/>
  <c r="H23" i="1"/>
  <c r="H22" i="1"/>
  <c r="G20" i="1"/>
  <c r="O16" i="1"/>
  <c r="O13" i="1"/>
  <c r="O17" i="1"/>
  <c r="G10" i="1"/>
  <c r="G14" i="1"/>
  <c r="G18" i="1"/>
  <c r="N11" i="1"/>
  <c r="G11" i="1"/>
  <c r="G15" i="1"/>
  <c r="N15" i="1"/>
  <c r="O18" i="1"/>
  <c r="G16" i="1"/>
  <c r="G13" i="1"/>
  <c r="G17" i="1"/>
  <c r="H10" i="1"/>
  <c r="K18" i="1"/>
  <c r="J15" i="1"/>
  <c r="H12" i="1"/>
  <c r="H14" i="1"/>
  <c r="I10" i="1"/>
  <c r="J12" i="1"/>
  <c r="J17" i="1"/>
  <c r="J10" i="1"/>
  <c r="J13" i="1"/>
  <c r="I18" i="1"/>
  <c r="I12" i="1"/>
  <c r="K14" i="1"/>
  <c r="H18" i="1"/>
  <c r="J16" i="1"/>
  <c r="J18" i="1"/>
  <c r="K16" i="1"/>
  <c r="I14" i="1"/>
  <c r="H16" i="1"/>
  <c r="J11" i="1"/>
  <c r="K12" i="1"/>
  <c r="K13" i="1"/>
  <c r="H11" i="1"/>
  <c r="H13" i="1"/>
  <c r="H15" i="1"/>
  <c r="H17" i="1"/>
  <c r="K11" i="1"/>
  <c r="K15" i="1"/>
  <c r="K17" i="1"/>
  <c r="D9" i="1"/>
  <c r="M23" i="1" l="1"/>
  <c r="M18" i="1"/>
  <c r="M21" i="1"/>
  <c r="G9" i="1"/>
  <c r="E9" i="1"/>
  <c r="L23" i="1" s="1"/>
  <c r="M19" i="1"/>
  <c r="M22" i="1"/>
  <c r="L22" i="1"/>
  <c r="M20" i="1"/>
  <c r="L20" i="1"/>
  <c r="M12" i="1"/>
  <c r="J9" i="1"/>
  <c r="L15" i="1"/>
  <c r="M15" i="1"/>
  <c r="M16" i="1"/>
  <c r="M13" i="1"/>
  <c r="M14" i="1"/>
  <c r="M10" i="1"/>
  <c r="M11" i="1"/>
  <c r="M17" i="1"/>
  <c r="H9" i="1"/>
  <c r="K9" i="1"/>
  <c r="I9" i="1"/>
  <c r="L21" i="1" l="1"/>
  <c r="L19" i="1"/>
  <c r="L17" i="1"/>
  <c r="L13" i="1"/>
  <c r="F9" i="1"/>
  <c r="L10" i="1"/>
  <c r="L9" i="1"/>
  <c r="M9" i="1"/>
  <c r="L18" i="1"/>
  <c r="L12" i="1"/>
  <c r="L11" i="1"/>
  <c r="L14" i="1"/>
  <c r="L16" i="1"/>
</calcChain>
</file>

<file path=xl/sharedStrings.xml><?xml version="1.0" encoding="utf-8"?>
<sst xmlns="http://schemas.openxmlformats.org/spreadsheetml/2006/main" count="53" uniqueCount="41">
  <si>
    <t>Product Name</t>
  </si>
  <si>
    <t>N</t>
  </si>
  <si>
    <t>P</t>
  </si>
  <si>
    <t>S</t>
  </si>
  <si>
    <t>Zn</t>
  </si>
  <si>
    <t>MAP</t>
  </si>
  <si>
    <t>DAP</t>
  </si>
  <si>
    <t>MES10</t>
  </si>
  <si>
    <t>Granulock 15</t>
  </si>
  <si>
    <t>MESZ</t>
  </si>
  <si>
    <t>P Products</t>
  </si>
  <si>
    <t>Price</t>
  </si>
  <si>
    <t>$ / ha</t>
  </si>
  <si>
    <t>kg/ha</t>
  </si>
  <si>
    <t>Nutrients Supplied kg / ha</t>
  </si>
  <si>
    <t>STARTER FERTILISER CALCULATOR</t>
  </si>
  <si>
    <t>STARTER FERTILISER PRODUCTS</t>
  </si>
  <si>
    <t>Rate of planting Phosphorus required</t>
  </si>
  <si>
    <t>ZincStar</t>
  </si>
  <si>
    <t>Granulock Supreme Z</t>
  </si>
  <si>
    <t>Prime Zinc</t>
  </si>
  <si>
    <t>Thumpa Zn</t>
  </si>
  <si>
    <t>Premium $/ha</t>
  </si>
  <si>
    <t>$ T Relativity</t>
  </si>
  <si>
    <t>based on P</t>
  </si>
  <si>
    <t>$/T</t>
  </si>
  <si>
    <t>Rate</t>
  </si>
  <si>
    <t>Cost</t>
  </si>
  <si>
    <t>$ / block</t>
  </si>
  <si>
    <t>$ / T</t>
  </si>
  <si>
    <t>ha</t>
  </si>
  <si>
    <t>Tonnes</t>
  </si>
  <si>
    <t>required</t>
  </si>
  <si>
    <t>Typical Analysis %</t>
  </si>
  <si>
    <t xml:space="preserve">Freight  </t>
  </si>
  <si>
    <t xml:space="preserve">Application  </t>
  </si>
  <si>
    <t xml:space="preserve">Area   </t>
  </si>
  <si>
    <t>MAP Zn 1%</t>
  </si>
  <si>
    <t>ENTER DATA GREEN CELLS</t>
  </si>
  <si>
    <t>Starter Products</t>
  </si>
  <si>
    <t>MAPStar 12S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</si>
</sst>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;[Red]\-&quot;$&quot;#,##0.00"/>
    <numFmt numFmtId="164" formatCode="&quot;$&quot;#,##0"/>
    <numFmt numFmtId="165" formatCode="0.0"/>
    <numFmt numFmtId="166" formatCode="#,##0.0"/>
    <numFmt numFmtId="167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8"/>
      <color rgb="FF1909E7"/>
      <name val="Calibri"/>
      <family val="2"/>
      <scheme val="minor"/>
    </font>
    <font>
      <b/>
      <sz val="11"/>
      <color rgb="FF1909E7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E399"/>
        <bgColor indexed="64"/>
      </patternFill>
    </fill>
    <fill>
      <patternFill patternType="solid">
        <fgColor rgb="FFCEEAB0"/>
        <bgColor indexed="64"/>
      </patternFill>
    </fill>
    <fill>
      <patternFill patternType="solid">
        <fgColor theme="9" tint="0.599963377788628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0" fillId="3" borderId="1" xfId="0" applyNumberFormat="1" applyFill="1" applyBorder="1" applyAlignment="1" applyProtection="1">
      <alignment horizontal="center"/>
      <protection locked="0"/>
    </xf>
    <xf numFmtId="164" fontId="0" fillId="0" borderId="5" xfId="0" applyNumberFormat="1" applyFill="1" applyBorder="1" applyAlignment="1" applyProtection="1">
      <alignment horizontal="center"/>
      <protection locked="0"/>
    </xf>
    <xf numFmtId="0" fontId="3" fillId="0" borderId="0" xfId="0" applyFont="1"/>
    <xf numFmtId="0" fontId="4" fillId="0" borderId="0" xfId="0" applyFont="1"/>
    <xf numFmtId="0" fontId="0" fillId="0" borderId="1" xfId="0" applyFill="1" applyBorder="1"/>
    <xf numFmtId="167" fontId="0" fillId="4" borderId="1" xfId="0" applyNumberFormat="1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0" fontId="0" fillId="2" borderId="2" xfId="0" applyFill="1" applyBorder="1"/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0" borderId="0" xfId="0" applyFill="1" applyBorder="1" applyAlignment="1" applyProtection="1">
      <alignment horizontal="center"/>
      <protection locked="0"/>
    </xf>
    <xf numFmtId="8" fontId="0" fillId="0" borderId="1" xfId="0" applyNumberFormat="1" applyBorder="1" applyAlignment="1">
      <alignment horizontal="center"/>
    </xf>
    <xf numFmtId="164" fontId="0" fillId="7" borderId="7" xfId="0" applyNumberFormat="1" applyFill="1" applyBorder="1" applyAlignment="1">
      <alignment horizontal="center"/>
    </xf>
    <xf numFmtId="164" fontId="0" fillId="7" borderId="6" xfId="0" applyNumberFormat="1" applyFill="1" applyBorder="1" applyAlignment="1">
      <alignment horizontal="center"/>
    </xf>
    <xf numFmtId="164" fontId="0" fillId="7" borderId="8" xfId="0" applyNumberFormat="1" applyFill="1" applyBorder="1" applyAlignment="1">
      <alignment horizontal="center"/>
    </xf>
    <xf numFmtId="0" fontId="0" fillId="8" borderId="1" xfId="0" applyFill="1" applyBorder="1" applyProtection="1">
      <protection locked="0"/>
    </xf>
    <xf numFmtId="165" fontId="0" fillId="8" borderId="1" xfId="0" applyNumberFormat="1" applyFill="1" applyBorder="1" applyAlignment="1" applyProtection="1">
      <alignment horizontal="center"/>
      <protection locked="0"/>
    </xf>
    <xf numFmtId="0" fontId="0" fillId="0" borderId="1" xfId="0" applyBorder="1" applyProtection="1"/>
    <xf numFmtId="165" fontId="0" fillId="0" borderId="1" xfId="0" applyNumberFormat="1" applyBorder="1" applyAlignment="1" applyProtection="1">
      <alignment horizontal="center"/>
    </xf>
    <xf numFmtId="0" fontId="0" fillId="0" borderId="6" xfId="0" applyFill="1" applyBorder="1" applyProtection="1"/>
    <xf numFmtId="0" fontId="0" fillId="0" borderId="1" xfId="0" applyFill="1" applyBorder="1" applyProtection="1"/>
    <xf numFmtId="165" fontId="0" fillId="0" borderId="1" xfId="0" applyNumberFormat="1" applyFill="1" applyBorder="1" applyAlignment="1" applyProtection="1">
      <alignment horizontal="center"/>
    </xf>
    <xf numFmtId="0" fontId="0" fillId="9" borderId="1" xfId="0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left"/>
    </xf>
    <xf numFmtId="0" fontId="0" fillId="1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7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CEEAB0"/>
      <color rgb="FFC0E399"/>
      <color rgb="FFA4D76B"/>
      <color rgb="FF1909E7"/>
      <color rgb="FFB4DE8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b58a23e8-ddc4-41c8-8f6b-16773d7f746c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603307</xdr:colOff>
      <xdr:row>0</xdr:row>
      <xdr:rowOff>95251</xdr:rowOff>
    </xdr:from>
    <xdr:to>
      <xdr:col>14</xdr:col>
      <xdr:colOff>190487</xdr:colOff>
      <xdr:row>4</xdr:row>
      <xdr:rowOff>66675</xdr:rowOff>
    </xdr:to>
    <xdr:pic>
      <xdr:nvPicPr>
        <xdr:cNvPr id="3" name="Picture 2" descr="cid:b58a23e8-ddc4-41c8-8f6b-16773d7f746c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582" y="95251"/>
          <a:ext cx="1444555" cy="8667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4"/>
  <sheetViews>
    <sheetView showGridLines="0" workbookViewId="0">
      <selection activeCell="B11" sqref="B11"/>
    </sheetView>
  </sheetViews>
  <sheetFormatPr defaultRowHeight="15" x14ac:dyDescent="0.25"/>
  <cols>
    <col min="1" max="1" width="5.28515625" customWidth="1"/>
    <col min="2" max="2" width="20.42578125" customWidth="1"/>
    <col min="3" max="3" width="8.140625" customWidth="1"/>
    <col min="4" max="4" width="8" customWidth="1"/>
    <col min="5" max="7" width="8.28515625" customWidth="1"/>
    <col min="8" max="8" width="7.28515625" customWidth="1"/>
    <col min="9" max="9" width="7.42578125" customWidth="1"/>
    <col min="10" max="10" width="7" customWidth="1"/>
    <col min="11" max="11" width="7.42578125" customWidth="1"/>
    <col min="12" max="12" width="9.5703125" customWidth="1"/>
  </cols>
  <sheetData>
    <row r="1" spans="2:15" ht="23.25" x14ac:dyDescent="0.7">
      <c r="B1" s="16" t="s">
        <v>15</v>
      </c>
    </row>
    <row r="3" spans="2:15" ht="14.25" x14ac:dyDescent="0.45">
      <c r="B3" s="42" t="s">
        <v>17</v>
      </c>
      <c r="C3" s="42"/>
      <c r="D3" s="43"/>
      <c r="E3" s="38">
        <v>1</v>
      </c>
      <c r="F3" s="1" t="s">
        <v>13</v>
      </c>
      <c r="G3" s="1"/>
      <c r="H3" s="47" t="s">
        <v>34</v>
      </c>
      <c r="I3" s="47"/>
      <c r="J3" s="38">
        <v>0</v>
      </c>
      <c r="K3" s="26" t="s">
        <v>29</v>
      </c>
    </row>
    <row r="4" spans="2:15" ht="14.25" x14ac:dyDescent="0.45">
      <c r="B4" s="13"/>
      <c r="C4" s="47" t="s">
        <v>36</v>
      </c>
      <c r="D4" s="47"/>
      <c r="E4" s="38">
        <v>1</v>
      </c>
      <c r="F4" s="26" t="s">
        <v>30</v>
      </c>
      <c r="G4" s="26"/>
      <c r="H4" s="47" t="s">
        <v>35</v>
      </c>
      <c r="I4" s="47"/>
      <c r="J4" s="38">
        <v>0</v>
      </c>
      <c r="K4" s="1" t="s">
        <v>12</v>
      </c>
    </row>
    <row r="5" spans="2:15" ht="14.25" x14ac:dyDescent="0.45">
      <c r="B5" s="39" t="s">
        <v>38</v>
      </c>
      <c r="G5" s="26"/>
    </row>
    <row r="6" spans="2:15" ht="14.25" x14ac:dyDescent="0.45">
      <c r="E6" s="1"/>
      <c r="F6" s="1"/>
      <c r="G6" s="1"/>
      <c r="N6" s="45" t="s">
        <v>23</v>
      </c>
      <c r="O6" s="45"/>
    </row>
    <row r="7" spans="2:15" ht="14.25" x14ac:dyDescent="0.45">
      <c r="C7" s="24" t="s">
        <v>11</v>
      </c>
      <c r="D7" s="24" t="s">
        <v>26</v>
      </c>
      <c r="E7" s="24" t="s">
        <v>27</v>
      </c>
      <c r="F7" s="24" t="s">
        <v>27</v>
      </c>
      <c r="G7" s="24" t="s">
        <v>31</v>
      </c>
      <c r="H7" s="41" t="s">
        <v>14</v>
      </c>
      <c r="I7" s="41"/>
      <c r="J7" s="41"/>
      <c r="K7" s="41"/>
      <c r="L7" s="44" t="s">
        <v>22</v>
      </c>
      <c r="M7" s="44"/>
      <c r="N7" s="46" t="s">
        <v>24</v>
      </c>
      <c r="O7" s="46"/>
    </row>
    <row r="8" spans="2:15" ht="14.25" x14ac:dyDescent="0.45">
      <c r="B8" s="23" t="s">
        <v>39</v>
      </c>
      <c r="C8" s="25" t="s">
        <v>25</v>
      </c>
      <c r="D8" s="25" t="s">
        <v>13</v>
      </c>
      <c r="E8" s="25" t="s">
        <v>12</v>
      </c>
      <c r="F8" s="25" t="s">
        <v>28</v>
      </c>
      <c r="G8" s="25" t="s">
        <v>32</v>
      </c>
      <c r="H8" s="10" t="s">
        <v>1</v>
      </c>
      <c r="I8" s="10" t="s">
        <v>2</v>
      </c>
      <c r="J8" s="10" t="s">
        <v>3</v>
      </c>
      <c r="K8" s="10" t="s">
        <v>4</v>
      </c>
      <c r="L8" s="40" t="s">
        <v>5</v>
      </c>
      <c r="M8" s="40" t="s">
        <v>18</v>
      </c>
      <c r="N8" s="40" t="s">
        <v>5</v>
      </c>
      <c r="O8" s="40" t="s">
        <v>18</v>
      </c>
    </row>
    <row r="9" spans="2:15" ht="14.25" x14ac:dyDescent="0.45">
      <c r="B9" s="2" t="str">
        <f>DATA!B6</f>
        <v>MAP</v>
      </c>
      <c r="C9" s="14">
        <v>0</v>
      </c>
      <c r="D9" s="6">
        <f>$E$3/(DATA!D6/100)</f>
        <v>4.5454545454545459</v>
      </c>
      <c r="E9" s="9">
        <f>(C9/(1000/D9))+((D9/1000)*$J$3)+$J$4</f>
        <v>0</v>
      </c>
      <c r="F9" s="21">
        <f>$E$4*E9</f>
        <v>0</v>
      </c>
      <c r="G9" s="8">
        <f>$E$4*(D9/1000)</f>
        <v>4.5454545454545461E-3</v>
      </c>
      <c r="H9" s="7">
        <f>$D9*(DATA!C6/100)</f>
        <v>0.45454545454545459</v>
      </c>
      <c r="I9" s="7">
        <f>$D9*(DATA!D6/100)</f>
        <v>1</v>
      </c>
      <c r="J9" s="7">
        <f>$D9*(DATA!E6/100)</f>
        <v>6.8181818181818191E-2</v>
      </c>
      <c r="K9" s="8">
        <f>$D9*(DATA!F6/100)</f>
        <v>0</v>
      </c>
      <c r="L9" s="19">
        <f t="shared" ref="L9:L18" si="0">E9-$E$9</f>
        <v>0</v>
      </c>
      <c r="M9" s="27">
        <f t="shared" ref="M9:M18" si="1">E9-$E$12</f>
        <v>0</v>
      </c>
      <c r="N9" s="22">
        <f>C9</f>
        <v>0</v>
      </c>
      <c r="O9" s="28"/>
    </row>
    <row r="10" spans="2:15" ht="14.25" x14ac:dyDescent="0.45">
      <c r="B10" s="2" t="str">
        <f>DATA!B7</f>
        <v>DAP</v>
      </c>
      <c r="C10" s="14">
        <v>0</v>
      </c>
      <c r="D10" s="6">
        <f>$E$3/(DATA!D7/100)</f>
        <v>4.9504950495049505</v>
      </c>
      <c r="E10" s="9">
        <f t="shared" ref="E10:E18" si="2">(C10/(1000/D10))+((D10/1000)*$J$3)+$J$4</f>
        <v>0</v>
      </c>
      <c r="F10" s="21">
        <f t="shared" ref="F10:F23" si="3">$E$4*E10</f>
        <v>0</v>
      </c>
      <c r="G10" s="8">
        <f t="shared" ref="G10:G18" si="4">$E$4*(D10/1000)</f>
        <v>4.9504950495049506E-3</v>
      </c>
      <c r="H10" s="7">
        <f>$D10*(DATA!C7/100)</f>
        <v>0.8910891089108911</v>
      </c>
      <c r="I10" s="7">
        <f>$D10*(DATA!D7/100)</f>
        <v>0.99999999999999989</v>
      </c>
      <c r="J10" s="7">
        <f>$D10*(DATA!E7/100)</f>
        <v>7.4257425742574254E-2</v>
      </c>
      <c r="K10" s="8">
        <f>$D10*(DATA!F7/100)</f>
        <v>0</v>
      </c>
      <c r="L10" s="27">
        <f t="shared" si="0"/>
        <v>0</v>
      </c>
      <c r="M10" s="27">
        <f t="shared" si="1"/>
        <v>0</v>
      </c>
      <c r="N10" s="21">
        <f>($N$9/(DATA!$D$6)/10)*(DATA!D7*10)</f>
        <v>0</v>
      </c>
      <c r="O10" s="29"/>
    </row>
    <row r="11" spans="2:15" ht="14.25" x14ac:dyDescent="0.45">
      <c r="B11" s="2" t="str">
        <f>DATA!B8</f>
        <v>MAPStar 12S</v>
      </c>
      <c r="C11" s="14">
        <v>0</v>
      </c>
      <c r="D11" s="6">
        <f>$E$3/(DATA!D8/100)</f>
        <v>5.7142857142857144</v>
      </c>
      <c r="E11" s="9">
        <f t="shared" si="2"/>
        <v>0</v>
      </c>
      <c r="F11" s="21">
        <f t="shared" si="3"/>
        <v>0</v>
      </c>
      <c r="G11" s="8">
        <f t="shared" si="4"/>
        <v>5.7142857142857143E-3</v>
      </c>
      <c r="H11" s="7">
        <f>$D11*(DATA!C8/100)</f>
        <v>0.63428571428571434</v>
      </c>
      <c r="I11" s="7">
        <f>$D11*(DATA!D8/100)</f>
        <v>1</v>
      </c>
      <c r="J11" s="7">
        <f>$D11*(DATA!E8/100)</f>
        <v>0.68571428571428572</v>
      </c>
      <c r="K11" s="8">
        <f>$D11*(DATA!F8/100)</f>
        <v>0</v>
      </c>
      <c r="L11" s="27">
        <f t="shared" si="0"/>
        <v>0</v>
      </c>
      <c r="M11" s="27">
        <f t="shared" si="1"/>
        <v>0</v>
      </c>
      <c r="N11" s="21">
        <f>($N$9/(DATA!$D$6)/10)*(DATA!D8*10)</f>
        <v>0</v>
      </c>
      <c r="O11" s="30"/>
    </row>
    <row r="12" spans="2:15" ht="14.25" x14ac:dyDescent="0.45">
      <c r="B12" s="2" t="str">
        <f>DATA!B9</f>
        <v>ZincStar</v>
      </c>
      <c r="C12" s="14">
        <v>0</v>
      </c>
      <c r="D12" s="6">
        <f>$E$3/(DATA!D9/100)</f>
        <v>4.6082949308755765</v>
      </c>
      <c r="E12" s="9">
        <f t="shared" si="2"/>
        <v>0</v>
      </c>
      <c r="F12" s="21">
        <f t="shared" si="3"/>
        <v>0</v>
      </c>
      <c r="G12" s="8">
        <f t="shared" si="4"/>
        <v>4.6082949308755769E-3</v>
      </c>
      <c r="H12" s="7">
        <f>$D12*(DATA!C9/100)</f>
        <v>0.46082949308755766</v>
      </c>
      <c r="I12" s="7">
        <f>$D12*(DATA!D9/100)</f>
        <v>1</v>
      </c>
      <c r="J12" s="7">
        <f>$D12*(DATA!E9/100)</f>
        <v>9.2165898617511538E-2</v>
      </c>
      <c r="K12" s="8">
        <f>$D12*(DATA!F9/100)</f>
        <v>4.6082949308755769E-2</v>
      </c>
      <c r="L12" s="27">
        <f t="shared" si="0"/>
        <v>0</v>
      </c>
      <c r="M12" s="20">
        <f t="shared" si="1"/>
        <v>0</v>
      </c>
      <c r="N12" s="28"/>
      <c r="O12" s="22">
        <f>C12</f>
        <v>0</v>
      </c>
    </row>
    <row r="13" spans="2:15" ht="14.25" x14ac:dyDescent="0.45">
      <c r="B13" s="2" t="str">
        <f>DATA!B10</f>
        <v>Granulock Supreme Z</v>
      </c>
      <c r="C13" s="14">
        <v>0</v>
      </c>
      <c r="D13" s="6">
        <f>$E$3/(DATA!D10/100)</f>
        <v>4.5871559633027523</v>
      </c>
      <c r="E13" s="9">
        <f t="shared" si="2"/>
        <v>0</v>
      </c>
      <c r="F13" s="21">
        <f t="shared" si="3"/>
        <v>0</v>
      </c>
      <c r="G13" s="8">
        <f t="shared" si="4"/>
        <v>4.5871559633027525E-3</v>
      </c>
      <c r="H13" s="7">
        <f>$D13*(DATA!C10/100)</f>
        <v>0.50458715596330272</v>
      </c>
      <c r="I13" s="7">
        <f>$D13*(DATA!D10/100)</f>
        <v>1</v>
      </c>
      <c r="J13" s="7">
        <f>$D13*(DATA!E10/100)</f>
        <v>0.1834862385321101</v>
      </c>
      <c r="K13" s="8">
        <f>$D13*(DATA!F10/100)</f>
        <v>4.5871559633027525E-2</v>
      </c>
      <c r="L13" s="27">
        <f t="shared" si="0"/>
        <v>0</v>
      </c>
      <c r="M13" s="27">
        <f t="shared" si="1"/>
        <v>0</v>
      </c>
      <c r="N13" s="29"/>
      <c r="O13" s="21">
        <f>($O$12/(DATA!$D$9)/10)*(DATA!D10*10)</f>
        <v>0</v>
      </c>
    </row>
    <row r="14" spans="2:15" ht="14.25" x14ac:dyDescent="0.45">
      <c r="B14" s="2" t="str">
        <f>DATA!B11</f>
        <v>Granulock 15</v>
      </c>
      <c r="C14" s="14">
        <v>0</v>
      </c>
      <c r="D14" s="6">
        <f>$E$3/(DATA!D11/100)</f>
        <v>8.3333333333333339</v>
      </c>
      <c r="E14" s="9">
        <f t="shared" si="2"/>
        <v>0</v>
      </c>
      <c r="F14" s="21">
        <f t="shared" si="3"/>
        <v>0</v>
      </c>
      <c r="G14" s="8">
        <f t="shared" si="4"/>
        <v>8.3333333333333332E-3</v>
      </c>
      <c r="H14" s="7">
        <f>$D14*(DATA!C11/100)</f>
        <v>1.166666666666667</v>
      </c>
      <c r="I14" s="7">
        <f>$D14*(DATA!D11/100)</f>
        <v>1</v>
      </c>
      <c r="J14" s="7">
        <f>$D14*(DATA!E11/100)</f>
        <v>0.79166666666666674</v>
      </c>
      <c r="K14" s="8">
        <f>$D14*(DATA!F11/100)</f>
        <v>0</v>
      </c>
      <c r="L14" s="27">
        <f t="shared" si="0"/>
        <v>0</v>
      </c>
      <c r="M14" s="27">
        <f t="shared" si="1"/>
        <v>0</v>
      </c>
      <c r="N14" s="30"/>
      <c r="O14" s="28"/>
    </row>
    <row r="15" spans="2:15" ht="14.25" x14ac:dyDescent="0.45">
      <c r="B15" s="2" t="str">
        <f>DATA!B12</f>
        <v>MES10</v>
      </c>
      <c r="C15" s="14">
        <v>0</v>
      </c>
      <c r="D15" s="6">
        <f>$E$3/(DATA!D12/100)</f>
        <v>5.7142857142857144</v>
      </c>
      <c r="E15" s="9">
        <f t="shared" si="2"/>
        <v>0</v>
      </c>
      <c r="F15" s="21">
        <f t="shared" si="3"/>
        <v>0</v>
      </c>
      <c r="G15" s="8">
        <f t="shared" si="4"/>
        <v>5.7142857142857143E-3</v>
      </c>
      <c r="H15" s="7">
        <f>$D15*(DATA!C12/100)</f>
        <v>0.68571428571428572</v>
      </c>
      <c r="I15" s="7">
        <f>$D15*(DATA!D12/100)</f>
        <v>1</v>
      </c>
      <c r="J15" s="7">
        <f>$D15*(DATA!E12/100)</f>
        <v>0.57142857142857151</v>
      </c>
      <c r="K15" s="8">
        <f>$D15*(DATA!F12/100)</f>
        <v>0</v>
      </c>
      <c r="L15" s="27">
        <f t="shared" si="0"/>
        <v>0</v>
      </c>
      <c r="M15" s="27">
        <f t="shared" si="1"/>
        <v>0</v>
      </c>
      <c r="N15" s="21">
        <f>($N$9/(DATA!$D$6)/10)*(DATA!D12*10)</f>
        <v>0</v>
      </c>
      <c r="O15" s="30"/>
    </row>
    <row r="16" spans="2:15" ht="14.25" x14ac:dyDescent="0.45">
      <c r="B16" s="2" t="str">
        <f>DATA!B13</f>
        <v>MESZ</v>
      </c>
      <c r="C16" s="14">
        <v>0</v>
      </c>
      <c r="D16" s="6">
        <f>$E$3/(DATA!D13/100)</f>
        <v>5.7142857142857144</v>
      </c>
      <c r="E16" s="9">
        <f t="shared" si="2"/>
        <v>0</v>
      </c>
      <c r="F16" s="21">
        <f t="shared" si="3"/>
        <v>0</v>
      </c>
      <c r="G16" s="8">
        <f t="shared" si="4"/>
        <v>5.7142857142857143E-3</v>
      </c>
      <c r="H16" s="7">
        <f>$D16*(DATA!C13/100)</f>
        <v>0.68571428571428572</v>
      </c>
      <c r="I16" s="7">
        <f>$D16*(DATA!D13/100)</f>
        <v>1</v>
      </c>
      <c r="J16" s="7">
        <f>$D16*(DATA!E13/100)</f>
        <v>0.57142857142857151</v>
      </c>
      <c r="K16" s="8">
        <f>$D16*(DATA!F13/100)</f>
        <v>5.7142857142857148E-2</v>
      </c>
      <c r="L16" s="27">
        <f t="shared" si="0"/>
        <v>0</v>
      </c>
      <c r="M16" s="27">
        <f t="shared" si="1"/>
        <v>0</v>
      </c>
      <c r="N16" s="28"/>
      <c r="O16" s="21">
        <f>($O$12/(DATA!$D$9)/10)*(DATA!D13*10)</f>
        <v>0</v>
      </c>
    </row>
    <row r="17" spans="2:15" ht="14.25" x14ac:dyDescent="0.45">
      <c r="B17" s="18" t="str">
        <f>DATA!B14</f>
        <v>Prime Zinc</v>
      </c>
      <c r="C17" s="14">
        <v>0</v>
      </c>
      <c r="D17" s="6">
        <f>$E$3/(DATA!D14/100)</f>
        <v>4.6511627906976747</v>
      </c>
      <c r="E17" s="9">
        <f t="shared" si="2"/>
        <v>0</v>
      </c>
      <c r="F17" s="21">
        <f t="shared" si="3"/>
        <v>0</v>
      </c>
      <c r="G17" s="8">
        <f t="shared" si="4"/>
        <v>4.6511627906976744E-3</v>
      </c>
      <c r="H17" s="7">
        <f>$D17*(DATA!C14/100)</f>
        <v>0.49767441860465117</v>
      </c>
      <c r="I17" s="7">
        <f>$D17*(DATA!D14/100)</f>
        <v>1</v>
      </c>
      <c r="J17" s="7">
        <f>$D17*(DATA!E14/100)</f>
        <v>0.16279069767441862</v>
      </c>
      <c r="K17" s="8">
        <f>$D17*(DATA!F14/100)</f>
        <v>4.651162790697675E-2</v>
      </c>
      <c r="L17" s="27">
        <f t="shared" si="0"/>
        <v>0</v>
      </c>
      <c r="M17" s="27">
        <f t="shared" si="1"/>
        <v>0</v>
      </c>
      <c r="N17" s="29"/>
      <c r="O17" s="21">
        <f>($O$12/(DATA!$D$9)/10)*(DATA!D14*10)</f>
        <v>0</v>
      </c>
    </row>
    <row r="18" spans="2:15" ht="14.25" x14ac:dyDescent="0.45">
      <c r="B18" s="2" t="str">
        <f>DATA!B15</f>
        <v>Thumpa Zn</v>
      </c>
      <c r="C18" s="14">
        <v>0</v>
      </c>
      <c r="D18" s="6">
        <f>$E$3/(DATA!D15/100)</f>
        <v>5.2631578947368425</v>
      </c>
      <c r="E18" s="9">
        <f t="shared" si="2"/>
        <v>0</v>
      </c>
      <c r="F18" s="21">
        <f t="shared" si="3"/>
        <v>0</v>
      </c>
      <c r="G18" s="8">
        <f t="shared" si="4"/>
        <v>5.2631578947368429E-3</v>
      </c>
      <c r="H18" s="7">
        <f>$D18*(DATA!C15/100)</f>
        <v>0.68421052631578949</v>
      </c>
      <c r="I18" s="7">
        <f>$D18*(DATA!D15/100)</f>
        <v>1</v>
      </c>
      <c r="J18" s="7">
        <f>$D18*(DATA!E15/100)</f>
        <v>0.36842105263157898</v>
      </c>
      <c r="K18" s="8">
        <f>$D18*(DATA!F15/100)</f>
        <v>5.2631578947368425E-2</v>
      </c>
      <c r="L18" s="27">
        <f t="shared" si="0"/>
        <v>0</v>
      </c>
      <c r="M18" s="27">
        <f t="shared" si="1"/>
        <v>0</v>
      </c>
      <c r="N18" s="29"/>
      <c r="O18" s="21">
        <f>($O$12/(DATA!$D$9)/10)*(DATA!D15*10)</f>
        <v>0</v>
      </c>
    </row>
    <row r="19" spans="2:15" ht="14.25" x14ac:dyDescent="0.45">
      <c r="B19" s="18" t="str">
        <f>DATA!B16</f>
        <v>MAP Zn 1%</v>
      </c>
      <c r="C19" s="14">
        <v>0</v>
      </c>
      <c r="D19" s="6">
        <f>$E$3/(DATA!D16/100)</f>
        <v>4.6728971962616823</v>
      </c>
      <c r="E19" s="9">
        <f t="shared" ref="E19:E23" si="5">(C19/(1000/D19))+((D19/1000)*$J$3)+$J$4</f>
        <v>0</v>
      </c>
      <c r="F19" s="21">
        <f t="shared" si="3"/>
        <v>0</v>
      </c>
      <c r="G19" s="8">
        <f t="shared" ref="G19:G23" si="6">$E$4*(D19/1000)</f>
        <v>4.6728971962616819E-3</v>
      </c>
      <c r="H19" s="7">
        <f>$D19*(DATA!C16/100)</f>
        <v>0.45327102803738312</v>
      </c>
      <c r="I19" s="7">
        <f>$D19*(DATA!D16/100)</f>
        <v>1</v>
      </c>
      <c r="J19" s="7">
        <f>$D19*(DATA!E16/100)</f>
        <v>9.3457943925233655E-2</v>
      </c>
      <c r="K19" s="8">
        <f>$D19*(DATA!F16/100)</f>
        <v>4.6728971962616828E-2</v>
      </c>
      <c r="L19" s="27">
        <f t="shared" ref="L19:L23" si="7">E19-$E$9</f>
        <v>0</v>
      </c>
      <c r="M19" s="27">
        <f t="shared" ref="M19:M23" si="8">E19-$E$12</f>
        <v>0</v>
      </c>
      <c r="N19" s="30"/>
      <c r="O19" s="21">
        <f>($O$12/(DATA!$D$9)/10)*(DATA!D16*10)</f>
        <v>0</v>
      </c>
    </row>
    <row r="20" spans="2:15" ht="14.25" x14ac:dyDescent="0.45">
      <c r="B20" s="18">
        <f>DATA!B17</f>
        <v>0</v>
      </c>
      <c r="C20" s="14">
        <v>0</v>
      </c>
      <c r="D20" s="6" t="e">
        <f>$E$3/(DATA!D17/100)</f>
        <v>#DIV/0!</v>
      </c>
      <c r="E20" s="9" t="e">
        <f t="shared" si="5"/>
        <v>#DIV/0!</v>
      </c>
      <c r="F20" s="21" t="e">
        <f t="shared" si="3"/>
        <v>#DIV/0!</v>
      </c>
      <c r="G20" s="8" t="e">
        <f t="shared" si="6"/>
        <v>#DIV/0!</v>
      </c>
      <c r="H20" s="7" t="e">
        <f>$D20*(DATA!C17/100)</f>
        <v>#DIV/0!</v>
      </c>
      <c r="I20" s="7" t="e">
        <f>$D20*(DATA!D17/100)</f>
        <v>#DIV/0!</v>
      </c>
      <c r="J20" s="7" t="e">
        <f>$D20*(DATA!E17/100)</f>
        <v>#DIV/0!</v>
      </c>
      <c r="K20" s="8" t="e">
        <f>$D20*(DATA!F17/100)</f>
        <v>#DIV/0!</v>
      </c>
      <c r="L20" s="27" t="e">
        <f t="shared" si="7"/>
        <v>#DIV/0!</v>
      </c>
      <c r="M20" s="27" t="e">
        <f t="shared" si="8"/>
        <v>#DIV/0!</v>
      </c>
      <c r="N20" s="21"/>
      <c r="O20" s="21">
        <f>($O$12/(DATA!$D$9)/10)*(DATA!D17*10)</f>
        <v>0</v>
      </c>
    </row>
    <row r="21" spans="2:15" ht="14.25" x14ac:dyDescent="0.45">
      <c r="B21" s="18">
        <f>DATA!B18</f>
        <v>0</v>
      </c>
      <c r="C21" s="14">
        <v>0</v>
      </c>
      <c r="D21" s="6" t="e">
        <f>$E$3/(DATA!D18/100)</f>
        <v>#DIV/0!</v>
      </c>
      <c r="E21" s="9" t="e">
        <f t="shared" si="5"/>
        <v>#DIV/0!</v>
      </c>
      <c r="F21" s="21" t="e">
        <f t="shared" si="3"/>
        <v>#DIV/0!</v>
      </c>
      <c r="G21" s="8" t="e">
        <f t="shared" si="6"/>
        <v>#DIV/0!</v>
      </c>
      <c r="H21" s="7" t="e">
        <f>$D21*(DATA!C18/100)</f>
        <v>#DIV/0!</v>
      </c>
      <c r="I21" s="7" t="e">
        <f>$D21*(DATA!D18/100)</f>
        <v>#DIV/0!</v>
      </c>
      <c r="J21" s="7" t="e">
        <f>$D21*(DATA!E18/100)</f>
        <v>#DIV/0!</v>
      </c>
      <c r="K21" s="8" t="e">
        <f>$D21*(DATA!F18/100)</f>
        <v>#DIV/0!</v>
      </c>
      <c r="L21" s="27" t="e">
        <f t="shared" si="7"/>
        <v>#DIV/0!</v>
      </c>
      <c r="M21" s="27" t="e">
        <f t="shared" si="8"/>
        <v>#DIV/0!</v>
      </c>
      <c r="N21" s="21"/>
      <c r="O21" s="21">
        <f>($O$12/(DATA!$D$9)/10)*(DATA!D18*10)</f>
        <v>0</v>
      </c>
    </row>
    <row r="22" spans="2:15" ht="14.25" x14ac:dyDescent="0.45">
      <c r="B22" s="18">
        <f>DATA!B19</f>
        <v>0</v>
      </c>
      <c r="C22" s="14">
        <v>0</v>
      </c>
      <c r="D22" s="6" t="e">
        <f>$E$3/(DATA!D19/100)</f>
        <v>#DIV/0!</v>
      </c>
      <c r="E22" s="9" t="e">
        <f t="shared" si="5"/>
        <v>#DIV/0!</v>
      </c>
      <c r="F22" s="21" t="e">
        <f t="shared" si="3"/>
        <v>#DIV/0!</v>
      </c>
      <c r="G22" s="8" t="e">
        <f t="shared" si="6"/>
        <v>#DIV/0!</v>
      </c>
      <c r="H22" s="7" t="e">
        <f>$D22*(DATA!C19/100)</f>
        <v>#DIV/0!</v>
      </c>
      <c r="I22" s="7" t="e">
        <f>$D22*(DATA!D19/100)</f>
        <v>#DIV/0!</v>
      </c>
      <c r="J22" s="7" t="e">
        <f>$D22*(DATA!E19/100)</f>
        <v>#DIV/0!</v>
      </c>
      <c r="K22" s="8" t="e">
        <f>$D22*(DATA!F19/100)</f>
        <v>#DIV/0!</v>
      </c>
      <c r="L22" s="27" t="e">
        <f t="shared" si="7"/>
        <v>#DIV/0!</v>
      </c>
      <c r="M22" s="27" t="e">
        <f t="shared" si="8"/>
        <v>#DIV/0!</v>
      </c>
      <c r="N22" s="21"/>
      <c r="O22" s="21">
        <f>($O$12/(DATA!$D$9)/10)*(DATA!D19*10)</f>
        <v>0</v>
      </c>
    </row>
    <row r="23" spans="2:15" ht="14.25" x14ac:dyDescent="0.45">
      <c r="B23" s="18">
        <f>DATA!B20</f>
        <v>0</v>
      </c>
      <c r="C23" s="14">
        <v>0</v>
      </c>
      <c r="D23" s="6" t="e">
        <f>$E$3/(DATA!D20/100)</f>
        <v>#DIV/0!</v>
      </c>
      <c r="E23" s="9" t="e">
        <f t="shared" si="5"/>
        <v>#DIV/0!</v>
      </c>
      <c r="F23" s="21" t="e">
        <f t="shared" si="3"/>
        <v>#DIV/0!</v>
      </c>
      <c r="G23" s="8" t="e">
        <f t="shared" si="6"/>
        <v>#DIV/0!</v>
      </c>
      <c r="H23" s="7" t="e">
        <f>$D23*(DATA!C20/100)</f>
        <v>#DIV/0!</v>
      </c>
      <c r="I23" s="7" t="e">
        <f>$D23*(DATA!D20/100)</f>
        <v>#DIV/0!</v>
      </c>
      <c r="J23" s="7" t="e">
        <f>$D23*(DATA!E20/100)</f>
        <v>#DIV/0!</v>
      </c>
      <c r="K23" s="8" t="e">
        <f>$D23*(DATA!F20/100)</f>
        <v>#DIV/0!</v>
      </c>
      <c r="L23" s="27" t="e">
        <f t="shared" si="7"/>
        <v>#DIV/0!</v>
      </c>
      <c r="M23" s="27" t="e">
        <f t="shared" si="8"/>
        <v>#DIV/0!</v>
      </c>
      <c r="N23" s="21"/>
      <c r="O23" s="21">
        <f>($O$12/(DATA!$D$9)/10)*(DATA!D20*10)</f>
        <v>0</v>
      </c>
    </row>
    <row r="24" spans="2:15" ht="14.25" x14ac:dyDescent="0.45">
      <c r="B24" s="4"/>
      <c r="C24" s="15"/>
      <c r="D24" s="5"/>
      <c r="E24" s="5"/>
      <c r="F24" s="5"/>
      <c r="G24" s="5"/>
      <c r="H24" s="5"/>
      <c r="I24" s="5"/>
      <c r="J24" s="5"/>
      <c r="K24" s="5"/>
    </row>
  </sheetData>
  <sheetProtection password="F256" sheet="1" objects="1" scenarios="1"/>
  <mergeCells count="8">
    <mergeCell ref="H7:K7"/>
    <mergeCell ref="B3:D3"/>
    <mergeCell ref="L7:M7"/>
    <mergeCell ref="N6:O6"/>
    <mergeCell ref="N7:O7"/>
    <mergeCell ref="C4:D4"/>
    <mergeCell ref="H3:I3"/>
    <mergeCell ref="H4:I4"/>
  </mergeCells>
  <conditionalFormatting sqref="D14:D18 B14:B23 G14:K18">
    <cfRule type="containsErrors" dxfId="3" priority="15">
      <formula>ISERROR(B14)</formula>
    </cfRule>
  </conditionalFormatting>
  <conditionalFormatting sqref="B14:B23">
    <cfRule type="cellIs" dxfId="2" priority="13" operator="equal">
      <formula>0</formula>
    </cfRule>
  </conditionalFormatting>
  <conditionalFormatting sqref="E9:F9">
    <cfRule type="expression" dxfId="1" priority="6">
      <formula>C9=0</formula>
    </cfRule>
  </conditionalFormatting>
  <conditionalFormatting sqref="E10:F19">
    <cfRule type="expression" dxfId="0" priority="5">
      <formula>C10=0</formula>
    </cfRule>
  </conditionalFormatting>
  <pageMargins left="0.7" right="0.7" top="0.75" bottom="0.75" header="0.3" footer="0.3"/>
  <pageSetup paperSize="9" orientation="portrait" r:id="rId1"/>
  <ignoredErrors>
    <ignoredError sqref="D20:O23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1"/>
  <sheetViews>
    <sheetView showGridLines="0" tabSelected="1" workbookViewId="0">
      <selection activeCell="E8" sqref="E8"/>
    </sheetView>
  </sheetViews>
  <sheetFormatPr defaultRowHeight="15" x14ac:dyDescent="0.25"/>
  <cols>
    <col min="1" max="1" width="8.5703125" customWidth="1"/>
    <col min="2" max="2" width="20.140625" customWidth="1"/>
  </cols>
  <sheetData>
    <row r="2" spans="1:6" x14ac:dyDescent="0.45">
      <c r="B2" s="17" t="s">
        <v>16</v>
      </c>
    </row>
    <row r="4" spans="1:6" x14ac:dyDescent="0.45">
      <c r="B4" s="3" t="s">
        <v>10</v>
      </c>
      <c r="C4" s="48" t="s">
        <v>33</v>
      </c>
      <c r="D4" s="49"/>
      <c r="E4" s="49"/>
      <c r="F4" s="50"/>
    </row>
    <row r="5" spans="1:6" x14ac:dyDescent="0.45">
      <c r="B5" s="11" t="s">
        <v>0</v>
      </c>
      <c r="C5" s="12" t="s">
        <v>1</v>
      </c>
      <c r="D5" s="12" t="s">
        <v>2</v>
      </c>
      <c r="E5" s="12" t="s">
        <v>3</v>
      </c>
      <c r="F5" s="12" t="s">
        <v>4</v>
      </c>
    </row>
    <row r="6" spans="1:6" x14ac:dyDescent="0.45">
      <c r="B6" s="33" t="s">
        <v>5</v>
      </c>
      <c r="C6" s="34">
        <v>10</v>
      </c>
      <c r="D6" s="34">
        <v>22</v>
      </c>
      <c r="E6" s="34">
        <v>1.5</v>
      </c>
      <c r="F6" s="34">
        <v>0</v>
      </c>
    </row>
    <row r="7" spans="1:6" x14ac:dyDescent="0.45">
      <c r="B7" s="33" t="s">
        <v>6</v>
      </c>
      <c r="C7" s="34">
        <v>18</v>
      </c>
      <c r="D7" s="34">
        <v>20.2</v>
      </c>
      <c r="E7" s="34">
        <v>1.5</v>
      </c>
      <c r="F7" s="34">
        <v>0</v>
      </c>
    </row>
    <row r="8" spans="1:6" x14ac:dyDescent="0.45">
      <c r="B8" s="33" t="s">
        <v>40</v>
      </c>
      <c r="C8" s="34">
        <v>11.1</v>
      </c>
      <c r="D8" s="34">
        <v>17.5</v>
      </c>
      <c r="E8" s="34">
        <v>12</v>
      </c>
      <c r="F8" s="34">
        <v>0</v>
      </c>
    </row>
    <row r="9" spans="1:6" x14ac:dyDescent="0.45">
      <c r="B9" s="33" t="s">
        <v>18</v>
      </c>
      <c r="C9" s="34">
        <v>10</v>
      </c>
      <c r="D9" s="34">
        <v>21.7</v>
      </c>
      <c r="E9" s="34">
        <v>2</v>
      </c>
      <c r="F9" s="34">
        <v>1</v>
      </c>
    </row>
    <row r="10" spans="1:6" x14ac:dyDescent="0.45">
      <c r="B10" s="33" t="s">
        <v>19</v>
      </c>
      <c r="C10" s="34">
        <v>11</v>
      </c>
      <c r="D10" s="34">
        <v>21.8</v>
      </c>
      <c r="E10" s="34">
        <v>4</v>
      </c>
      <c r="F10" s="34">
        <v>1</v>
      </c>
    </row>
    <row r="11" spans="1:6" x14ac:dyDescent="0.45">
      <c r="B11" s="33" t="s">
        <v>8</v>
      </c>
      <c r="C11" s="34">
        <v>14</v>
      </c>
      <c r="D11" s="34">
        <v>12</v>
      </c>
      <c r="E11" s="34">
        <v>9.5</v>
      </c>
      <c r="F11" s="34">
        <v>0</v>
      </c>
    </row>
    <row r="12" spans="1:6" x14ac:dyDescent="0.45">
      <c r="B12" s="33" t="s">
        <v>7</v>
      </c>
      <c r="C12" s="34">
        <v>12</v>
      </c>
      <c r="D12" s="34">
        <v>17.5</v>
      </c>
      <c r="E12" s="34">
        <v>10</v>
      </c>
      <c r="F12" s="34">
        <v>0</v>
      </c>
    </row>
    <row r="13" spans="1:6" x14ac:dyDescent="0.45">
      <c r="B13" s="33" t="s">
        <v>9</v>
      </c>
      <c r="C13" s="34">
        <v>12</v>
      </c>
      <c r="D13" s="34">
        <v>17.5</v>
      </c>
      <c r="E13" s="34">
        <v>10</v>
      </c>
      <c r="F13" s="34">
        <v>1</v>
      </c>
    </row>
    <row r="14" spans="1:6" x14ac:dyDescent="0.45">
      <c r="B14" s="35" t="s">
        <v>20</v>
      </c>
      <c r="C14" s="34">
        <v>10.7</v>
      </c>
      <c r="D14" s="34">
        <v>21.5</v>
      </c>
      <c r="E14" s="34">
        <v>3.5</v>
      </c>
      <c r="F14" s="34">
        <v>1</v>
      </c>
    </row>
    <row r="15" spans="1:6" x14ac:dyDescent="0.45">
      <c r="B15" s="33" t="s">
        <v>21</v>
      </c>
      <c r="C15" s="34">
        <v>13</v>
      </c>
      <c r="D15" s="34">
        <v>19</v>
      </c>
      <c r="E15" s="34">
        <v>7</v>
      </c>
      <c r="F15" s="34">
        <v>1</v>
      </c>
    </row>
    <row r="16" spans="1:6" x14ac:dyDescent="0.45">
      <c r="A16" s="3"/>
      <c r="B16" s="36" t="s">
        <v>37</v>
      </c>
      <c r="C16" s="37">
        <v>9.6999999999999993</v>
      </c>
      <c r="D16" s="37">
        <v>21.4</v>
      </c>
      <c r="E16" s="37">
        <v>2</v>
      </c>
      <c r="F16" s="37">
        <v>1</v>
      </c>
    </row>
    <row r="17" spans="2:6" x14ac:dyDescent="0.45">
      <c r="B17" s="31"/>
      <c r="C17" s="32"/>
      <c r="D17" s="32"/>
      <c r="E17" s="32"/>
      <c r="F17" s="32"/>
    </row>
    <row r="18" spans="2:6" x14ac:dyDescent="0.45">
      <c r="B18" s="31"/>
      <c r="C18" s="32"/>
      <c r="D18" s="32"/>
      <c r="E18" s="32"/>
      <c r="F18" s="32"/>
    </row>
    <row r="19" spans="2:6" x14ac:dyDescent="0.45">
      <c r="B19" s="31"/>
      <c r="C19" s="32"/>
      <c r="D19" s="32"/>
      <c r="E19" s="32"/>
      <c r="F19" s="32"/>
    </row>
    <row r="20" spans="2:6" x14ac:dyDescent="0.45">
      <c r="B20" s="31"/>
      <c r="C20" s="32"/>
      <c r="D20" s="32"/>
      <c r="E20" s="32"/>
      <c r="F20" s="32"/>
    </row>
    <row r="21" spans="2:6" x14ac:dyDescent="0.45">
      <c r="C21" s="1"/>
      <c r="D21" s="1"/>
      <c r="E21" s="1"/>
      <c r="F21" s="1"/>
    </row>
    <row r="22" spans="2:6" x14ac:dyDescent="0.45">
      <c r="B22" s="39" t="s">
        <v>38</v>
      </c>
      <c r="C22" s="1"/>
      <c r="D22" s="1"/>
      <c r="E22" s="1"/>
      <c r="F22" s="1"/>
    </row>
    <row r="23" spans="2:6" x14ac:dyDescent="0.45">
      <c r="C23" s="1"/>
      <c r="D23" s="1"/>
      <c r="E23" s="1"/>
      <c r="F23" s="1"/>
    </row>
    <row r="24" spans="2:6" x14ac:dyDescent="0.45">
      <c r="C24" s="1"/>
      <c r="D24" s="1"/>
      <c r="E24" s="1"/>
      <c r="F24" s="1"/>
    </row>
    <row r="25" spans="2:6" x14ac:dyDescent="0.45">
      <c r="C25" s="1"/>
      <c r="D25" s="1"/>
      <c r="E25" s="1"/>
      <c r="F25" s="1"/>
    </row>
    <row r="26" spans="2:6" x14ac:dyDescent="0.45">
      <c r="C26" s="1"/>
      <c r="D26" s="1"/>
      <c r="E26" s="1"/>
      <c r="F26" s="1"/>
    </row>
    <row r="27" spans="2:6" x14ac:dyDescent="0.25">
      <c r="C27" s="1"/>
      <c r="D27" s="1"/>
      <c r="E27" s="1"/>
      <c r="F27" s="1"/>
    </row>
    <row r="28" spans="2:6" x14ac:dyDescent="0.25">
      <c r="C28" s="1"/>
      <c r="D28" s="1"/>
      <c r="E28" s="1"/>
      <c r="F28" s="1"/>
    </row>
    <row r="29" spans="2:6" x14ac:dyDescent="0.25">
      <c r="C29" s="1"/>
      <c r="D29" s="1"/>
      <c r="E29" s="1"/>
      <c r="F29" s="1"/>
    </row>
    <row r="30" spans="2:6" x14ac:dyDescent="0.25">
      <c r="C30" s="1"/>
      <c r="D30" s="1"/>
      <c r="E30" s="1"/>
      <c r="F30" s="1"/>
    </row>
    <row r="31" spans="2:6" x14ac:dyDescent="0.25">
      <c r="C31" s="1"/>
      <c r="D31" s="1"/>
      <c r="E31" s="1"/>
      <c r="F31" s="1"/>
    </row>
  </sheetData>
  <mergeCells count="1">
    <mergeCell ref="C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Calculator</vt:lpstr>
      <vt:lpstr>DATA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Ellice-Flint, Jack</cp:lastModifiedBy>
  <dcterms:created xsi:type="dcterms:W3CDTF">2012-02-06T21:29:56Z</dcterms:created>
  <dcterms:modified xsi:type="dcterms:W3CDTF">2016-01-28T05:56:18Z</dcterms:modified>
</cp:coreProperties>
</file>